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" yWindow="240" windowWidth="25360" windowHeight="13240" tabRatio="500" activeTab="1"/>
  </bookViews>
  <sheets>
    <sheet name="Sheet1" sheetId="1" r:id="rId1"/>
    <sheet name="Sheet2" sheetId="2" r:id="rId2"/>
  </sheets>
  <externalReferences>
    <externalReference r:id="rId3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2" l="1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B5" i="2"/>
  <c r="C28" i="2"/>
  <c r="F28" i="2"/>
  <c r="B6" i="2"/>
  <c r="E28" i="2"/>
  <c r="C27" i="2"/>
  <c r="F27" i="2"/>
  <c r="E27" i="2"/>
  <c r="C26" i="2"/>
  <c r="F26" i="2"/>
  <c r="E26" i="2"/>
  <c r="C25" i="2"/>
  <c r="F25" i="2"/>
  <c r="E25" i="2"/>
  <c r="C24" i="2"/>
  <c r="F24" i="2"/>
  <c r="E24" i="2"/>
  <c r="C23" i="2"/>
  <c r="F23" i="2"/>
  <c r="E23" i="2"/>
  <c r="C22" i="2"/>
  <c r="F22" i="2"/>
  <c r="E22" i="2"/>
  <c r="C21" i="2"/>
  <c r="F21" i="2"/>
  <c r="E21" i="2"/>
  <c r="C20" i="2"/>
  <c r="F20" i="2"/>
  <c r="E20" i="2"/>
  <c r="C19" i="2"/>
  <c r="F19" i="2"/>
  <c r="E19" i="2"/>
  <c r="C18" i="2"/>
  <c r="F18" i="2"/>
  <c r="E18" i="2"/>
  <c r="C17" i="2"/>
  <c r="F17" i="2"/>
  <c r="E17" i="2"/>
  <c r="C16" i="2"/>
  <c r="F16" i="2"/>
  <c r="E16" i="2"/>
  <c r="C15" i="2"/>
  <c r="F15" i="2"/>
  <c r="E15" i="2"/>
  <c r="C14" i="2"/>
  <c r="F14" i="2"/>
  <c r="E14" i="2"/>
  <c r="C13" i="2"/>
  <c r="F13" i="2"/>
  <c r="E13" i="2"/>
  <c r="C12" i="2"/>
  <c r="F12" i="2"/>
  <c r="E12" i="2"/>
  <c r="C11" i="2"/>
  <c r="F11" i="2"/>
  <c r="E11" i="2"/>
  <c r="C10" i="2"/>
  <c r="F10" i="2"/>
  <c r="E10" i="2"/>
  <c r="B32" i="1"/>
  <c r="B38" i="1"/>
  <c r="B39" i="1"/>
  <c r="B37" i="1"/>
  <c r="E11" i="1"/>
  <c r="E9" i="1"/>
  <c r="E17" i="1"/>
  <c r="E18" i="1"/>
  <c r="E19" i="1"/>
  <c r="E23" i="1"/>
  <c r="B11" i="1"/>
  <c r="B16" i="1"/>
  <c r="B17" i="1"/>
  <c r="B18" i="1"/>
  <c r="B19" i="1"/>
  <c r="B23" i="1"/>
  <c r="E22" i="1"/>
  <c r="B22" i="1"/>
  <c r="E20" i="1"/>
  <c r="B20" i="1"/>
</calcChain>
</file>

<file path=xl/sharedStrings.xml><?xml version="1.0" encoding="utf-8"?>
<sst xmlns="http://schemas.openxmlformats.org/spreadsheetml/2006/main" count="71" uniqueCount="37">
  <si>
    <t>ШАБЛОН ДЛЯ РАСЧЕТА ТОЧКИ БЕЗУБЫТОЧНОСТИ</t>
  </si>
  <si>
    <t xml:space="preserve"> Для расчета точки безубыточности достаточно заполнить только выделенные цветом поля</t>
  </si>
  <si>
    <t>Вариант 1 знаем затраты и цену</t>
  </si>
  <si>
    <t>Вариант 2 - знаем целевой объем продаж и затраты</t>
  </si>
  <si>
    <t>Параметр</t>
  </si>
  <si>
    <t>Значение</t>
  </si>
  <si>
    <t>Параметры единицы продукта</t>
  </si>
  <si>
    <t>Себестоимость товара, руб</t>
  </si>
  <si>
    <t>Цена товара, руб</t>
  </si>
  <si>
    <t>Расчет постоянных затрат</t>
  </si>
  <si>
    <t>Постоянные затраты, руб</t>
  </si>
  <si>
    <t>персонал</t>
  </si>
  <si>
    <t>аренда</t>
  </si>
  <si>
    <t>рекламные затраты</t>
  </si>
  <si>
    <t>Расчет точки безубыточности</t>
  </si>
  <si>
    <t>Объем продаж, шт</t>
  </si>
  <si>
    <t>Объем продаж, руб</t>
  </si>
  <si>
    <t>Переменные затраты, руб</t>
  </si>
  <si>
    <t>Валовые затраты, руб</t>
  </si>
  <si>
    <t>Прибыль, руб</t>
  </si>
  <si>
    <t>Рентабельность %</t>
  </si>
  <si>
    <t>Рентабельность продаж, %</t>
  </si>
  <si>
    <t>Полная рентабельность %</t>
  </si>
  <si>
    <t>Вариант 3 - рентабельность, цена, затраты</t>
  </si>
  <si>
    <t>Для построения графика расчета точки безубыточности вам достаточно заполнить выделенные желтым цветом поля</t>
  </si>
  <si>
    <t>Размер шага</t>
  </si>
  <si>
    <t>с/с на 1 ед, руб</t>
  </si>
  <si>
    <t>цена на 1 ед, руб</t>
  </si>
  <si>
    <t>Постоянные затраты</t>
  </si>
  <si>
    <t>Переменные затраты</t>
  </si>
  <si>
    <t>Выручка, руб</t>
  </si>
  <si>
    <t>Все затраты, руб</t>
  </si>
  <si>
    <t>x</t>
  </si>
  <si>
    <t>FC</t>
  </si>
  <si>
    <t>VC</t>
  </si>
  <si>
    <t>SALES VALUE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</si>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</sst>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43" formatCode="_-* #,##0.00\ _₽_-;\-* #,##0.00\ _₽_-;_-* &quot;-&quot;??\ _₽_-;_-@_-"/>
    <numFmt numFmtId="164" formatCode="_-* #,##0.0\ _₽_-;\-* #,##0.0\ _₽_-;_-* &quot;-&quot;\ _₽_-;_-@_-"/>
    <numFmt numFmtId="165" formatCode="_-* #,##0.0\ _₽_-;\-* #,##0.0\ _₽_-;_-* &quot;-&quot;??\ _₽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4" tint="-0.499984740745262"/>
      <name val="Calibri"/>
      <scheme val="minor"/>
    </font>
    <font>
      <sz val="20"/>
      <color theme="1"/>
      <name val="Calibri"/>
      <scheme val="minor"/>
    </font>
    <font>
      <sz val="16"/>
      <color theme="8" tint="-0.249977111117893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i/>
      <sz val="14"/>
      <color theme="8" tint="-0.249977111117893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41" fontId="6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2"/>
    </xf>
    <xf numFmtId="4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2"/>
    </xf>
    <xf numFmtId="0" fontId="6" fillId="0" borderId="1" xfId="0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41" fontId="0" fillId="0" borderId="1" xfId="0" applyNumberForma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9" fontId="6" fillId="3" borderId="1" xfId="2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41" fontId="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4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41" fontId="0" fillId="5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41" fontId="7" fillId="0" borderId="6" xfId="0" applyNumberFormat="1" applyFont="1" applyBorder="1"/>
    <xf numFmtId="41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1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8" xfId="0" applyFill="1" applyBorder="1"/>
    <xf numFmtId="0" fontId="7" fillId="0" borderId="8" xfId="0" applyFont="1" applyBorder="1" applyAlignment="1">
      <alignment horizontal="center"/>
    </xf>
    <xf numFmtId="41" fontId="7" fillId="0" borderId="9" xfId="0" applyNumberFormat="1" applyFont="1" applyBorder="1"/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Расчет точки безубыточности графически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210622965416"/>
          <c:y val="0.259285714285714"/>
          <c:w val="0.849492362482958"/>
          <c:h val="0.568047806524185"/>
        </c:manualLayout>
      </c:layout>
      <c:scatterChart>
        <c:scatterStyle val="smoothMarker"/>
        <c:varyColors val="0"/>
        <c:ser>
          <c:idx val="3"/>
          <c:order val="0"/>
          <c:tx>
            <c:v>Выручка, руб</c:v>
          </c:tx>
          <c:marker>
            <c:symbol val="none"/>
          </c:marker>
          <c:xVal>
            <c:numRef>
              <c:f>[1]График!$A$10:$A$28</c:f>
              <c:numCache>
                <c:formatCode>General</c:formatCode>
                <c:ptCount val="19"/>
                <c:pt idx="0">
                  <c:v>0.0</c:v>
                </c:pt>
                <c:pt idx="1">
                  <c:v>1.0</c:v>
                </c:pt>
                <c:pt idx="2">
                  <c:v>26.0</c:v>
                </c:pt>
                <c:pt idx="3">
                  <c:v>51.0</c:v>
                </c:pt>
                <c:pt idx="4">
                  <c:v>76.0</c:v>
                </c:pt>
                <c:pt idx="5">
                  <c:v>101.0</c:v>
                </c:pt>
                <c:pt idx="6">
                  <c:v>126.0</c:v>
                </c:pt>
                <c:pt idx="7">
                  <c:v>151.0</c:v>
                </c:pt>
                <c:pt idx="8">
                  <c:v>176.0</c:v>
                </c:pt>
                <c:pt idx="9">
                  <c:v>201.0</c:v>
                </c:pt>
                <c:pt idx="10">
                  <c:v>226.0</c:v>
                </c:pt>
                <c:pt idx="11">
                  <c:v>251.0</c:v>
                </c:pt>
                <c:pt idx="12">
                  <c:v>276.0</c:v>
                </c:pt>
                <c:pt idx="13">
                  <c:v>301.0</c:v>
                </c:pt>
                <c:pt idx="14">
                  <c:v>326.0</c:v>
                </c:pt>
                <c:pt idx="15">
                  <c:v>351.0</c:v>
                </c:pt>
                <c:pt idx="16">
                  <c:v>376.0</c:v>
                </c:pt>
                <c:pt idx="17">
                  <c:v>401.0</c:v>
                </c:pt>
                <c:pt idx="18">
                  <c:v>426.0</c:v>
                </c:pt>
              </c:numCache>
            </c:numRef>
          </c:xVal>
          <c:yVal>
            <c:numRef>
              <c:f>[1]График!$E$10:$E$28</c:f>
              <c:numCache>
                <c:formatCode>General</c:formatCode>
                <c:ptCount val="19"/>
                <c:pt idx="0">
                  <c:v>0.0</c:v>
                </c:pt>
                <c:pt idx="1">
                  <c:v>15.0</c:v>
                </c:pt>
                <c:pt idx="2">
                  <c:v>390.0</c:v>
                </c:pt>
                <c:pt idx="3">
                  <c:v>765.0</c:v>
                </c:pt>
                <c:pt idx="4">
                  <c:v>1140.0</c:v>
                </c:pt>
                <c:pt idx="5">
                  <c:v>1515.0</c:v>
                </c:pt>
                <c:pt idx="6">
                  <c:v>1890.0</c:v>
                </c:pt>
                <c:pt idx="7">
                  <c:v>2265.0</c:v>
                </c:pt>
                <c:pt idx="8">
                  <c:v>2640.0</c:v>
                </c:pt>
                <c:pt idx="9">
                  <c:v>3015.0</c:v>
                </c:pt>
                <c:pt idx="10">
                  <c:v>3390.0</c:v>
                </c:pt>
                <c:pt idx="11">
                  <c:v>3765.0</c:v>
                </c:pt>
                <c:pt idx="12">
                  <c:v>4140.0</c:v>
                </c:pt>
                <c:pt idx="13">
                  <c:v>4515.0</c:v>
                </c:pt>
                <c:pt idx="14">
                  <c:v>4890.0</c:v>
                </c:pt>
                <c:pt idx="15">
                  <c:v>5265.0</c:v>
                </c:pt>
                <c:pt idx="16">
                  <c:v>5640.0</c:v>
                </c:pt>
                <c:pt idx="17">
                  <c:v>6015.0</c:v>
                </c:pt>
                <c:pt idx="18">
                  <c:v>6390.0</c:v>
                </c:pt>
              </c:numCache>
            </c:numRef>
          </c:yVal>
          <c:smooth val="1"/>
        </c:ser>
        <c:ser>
          <c:idx val="4"/>
          <c:order val="1"/>
          <c:tx>
            <c:v>Все затраты, руб</c:v>
          </c:tx>
          <c:marker>
            <c:symbol val="none"/>
          </c:marker>
          <c:xVal>
            <c:numRef>
              <c:f>[1]График!$A$10:$A$28</c:f>
              <c:numCache>
                <c:formatCode>General</c:formatCode>
                <c:ptCount val="19"/>
                <c:pt idx="0">
                  <c:v>0.0</c:v>
                </c:pt>
                <c:pt idx="1">
                  <c:v>1.0</c:v>
                </c:pt>
                <c:pt idx="2">
                  <c:v>26.0</c:v>
                </c:pt>
                <c:pt idx="3">
                  <c:v>51.0</c:v>
                </c:pt>
                <c:pt idx="4">
                  <c:v>76.0</c:v>
                </c:pt>
                <c:pt idx="5">
                  <c:v>101.0</c:v>
                </c:pt>
                <c:pt idx="6">
                  <c:v>126.0</c:v>
                </c:pt>
                <c:pt idx="7">
                  <c:v>151.0</c:v>
                </c:pt>
                <c:pt idx="8">
                  <c:v>176.0</c:v>
                </c:pt>
                <c:pt idx="9">
                  <c:v>201.0</c:v>
                </c:pt>
                <c:pt idx="10">
                  <c:v>226.0</c:v>
                </c:pt>
                <c:pt idx="11">
                  <c:v>251.0</c:v>
                </c:pt>
                <c:pt idx="12">
                  <c:v>276.0</c:v>
                </c:pt>
                <c:pt idx="13">
                  <c:v>301.0</c:v>
                </c:pt>
                <c:pt idx="14">
                  <c:v>326.0</c:v>
                </c:pt>
                <c:pt idx="15">
                  <c:v>351.0</c:v>
                </c:pt>
                <c:pt idx="16">
                  <c:v>376.0</c:v>
                </c:pt>
                <c:pt idx="17">
                  <c:v>401.0</c:v>
                </c:pt>
                <c:pt idx="18">
                  <c:v>426.0</c:v>
                </c:pt>
              </c:numCache>
            </c:numRef>
          </c:xVal>
          <c:yVal>
            <c:numRef>
              <c:f>[1]График!$F$10:$F$28</c:f>
              <c:numCache>
                <c:formatCode>_-* #,##0_-;\-* #,##0_-;_-* "-"_-;_-@_-</c:formatCode>
                <c:ptCount val="19"/>
                <c:pt idx="0">
                  <c:v>1500.0</c:v>
                </c:pt>
                <c:pt idx="1">
                  <c:v>1507.0</c:v>
                </c:pt>
                <c:pt idx="2">
                  <c:v>1682.0</c:v>
                </c:pt>
                <c:pt idx="3">
                  <c:v>1857.0</c:v>
                </c:pt>
                <c:pt idx="4">
                  <c:v>2032.0</c:v>
                </c:pt>
                <c:pt idx="5">
                  <c:v>2207.0</c:v>
                </c:pt>
                <c:pt idx="6">
                  <c:v>2382.0</c:v>
                </c:pt>
                <c:pt idx="7">
                  <c:v>2557.0</c:v>
                </c:pt>
                <c:pt idx="8">
                  <c:v>2732.0</c:v>
                </c:pt>
                <c:pt idx="9">
                  <c:v>2907.0</c:v>
                </c:pt>
                <c:pt idx="10">
                  <c:v>3082.0</c:v>
                </c:pt>
                <c:pt idx="11">
                  <c:v>3257.0</c:v>
                </c:pt>
                <c:pt idx="12">
                  <c:v>3432.0</c:v>
                </c:pt>
                <c:pt idx="13">
                  <c:v>3607.0</c:v>
                </c:pt>
                <c:pt idx="14">
                  <c:v>3782.0</c:v>
                </c:pt>
                <c:pt idx="15">
                  <c:v>3957.0</c:v>
                </c:pt>
                <c:pt idx="16">
                  <c:v>4132.0</c:v>
                </c:pt>
                <c:pt idx="17">
                  <c:v>4307.0</c:v>
                </c:pt>
                <c:pt idx="18">
                  <c:v>4482.0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270536"/>
        <c:axId val="2112281912"/>
      </c:scatterChart>
      <c:valAx>
        <c:axId val="2112270536"/>
        <c:scaling>
          <c:orientation val="minMax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Объем производства, шт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2281912"/>
        <c:crosses val="autoZero"/>
        <c:crossBetween val="midCat"/>
      </c:valAx>
      <c:valAx>
        <c:axId val="2112281912"/>
        <c:scaling>
          <c:orientation val="minMax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Затраты, выручка, руб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22705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95533374140953"/>
          <c:y val="0.137092238470191"/>
          <c:w val="0.633088533986255"/>
          <c:h val="0.0815298087739032"/>
        </c:manualLayout>
      </c:layout>
      <c:overlay val="0"/>
    </c:legend>
    <c:plotVisOnly val="1"/>
    <c:dispBlanksAs val="span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7</xdr:row>
      <xdr:rowOff>101600</xdr:rowOff>
    </xdr:from>
    <xdr:to>
      <xdr:col>15</xdr:col>
      <xdr:colOff>444500</xdr:colOff>
      <xdr:row>28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jkalasnikov/Downloads/PowerBranding.ru-Breakpoin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График"/>
    </sheetNames>
    <sheetDataSet>
      <sheetData sheetId="0">
        <row r="8">
          <cell r="B8">
            <v>7</v>
          </cell>
        </row>
        <row r="9">
          <cell r="B9">
            <v>15</v>
          </cell>
        </row>
        <row r="11">
          <cell r="B11">
            <v>1500</v>
          </cell>
        </row>
      </sheetData>
      <sheetData sheetId="1">
        <row r="10">
          <cell r="A10">
            <v>0</v>
          </cell>
          <cell r="E10">
            <v>0</v>
          </cell>
          <cell r="F10">
            <v>1500</v>
          </cell>
        </row>
        <row r="11">
          <cell r="A11">
            <v>1</v>
          </cell>
          <cell r="E11">
            <v>15</v>
          </cell>
          <cell r="F11">
            <v>1507</v>
          </cell>
        </row>
        <row r="12">
          <cell r="A12">
            <v>26</v>
          </cell>
          <cell r="E12">
            <v>390</v>
          </cell>
          <cell r="F12">
            <v>1682</v>
          </cell>
        </row>
        <row r="13">
          <cell r="A13">
            <v>51</v>
          </cell>
          <cell r="E13">
            <v>765</v>
          </cell>
          <cell r="F13">
            <v>1857</v>
          </cell>
        </row>
        <row r="14">
          <cell r="A14">
            <v>76</v>
          </cell>
          <cell r="E14">
            <v>1140</v>
          </cell>
          <cell r="F14">
            <v>2032</v>
          </cell>
        </row>
        <row r="15">
          <cell r="A15">
            <v>101</v>
          </cell>
          <cell r="E15">
            <v>1515</v>
          </cell>
          <cell r="F15">
            <v>2207</v>
          </cell>
        </row>
        <row r="16">
          <cell r="A16">
            <v>126</v>
          </cell>
          <cell r="E16">
            <v>1890</v>
          </cell>
          <cell r="F16">
            <v>2382</v>
          </cell>
        </row>
        <row r="17">
          <cell r="A17">
            <v>151</v>
          </cell>
          <cell r="E17">
            <v>2265</v>
          </cell>
          <cell r="F17">
            <v>2557</v>
          </cell>
        </row>
        <row r="18">
          <cell r="A18">
            <v>176</v>
          </cell>
          <cell r="E18">
            <v>2640</v>
          </cell>
          <cell r="F18">
            <v>2732</v>
          </cell>
        </row>
        <row r="19">
          <cell r="A19">
            <v>201</v>
          </cell>
          <cell r="E19">
            <v>3015</v>
          </cell>
          <cell r="F19">
            <v>2907</v>
          </cell>
        </row>
        <row r="20">
          <cell r="A20">
            <v>226</v>
          </cell>
          <cell r="E20">
            <v>3390</v>
          </cell>
          <cell r="F20">
            <v>3082</v>
          </cell>
        </row>
        <row r="21">
          <cell r="A21">
            <v>251</v>
          </cell>
          <cell r="E21">
            <v>3765</v>
          </cell>
          <cell r="F21">
            <v>3257</v>
          </cell>
        </row>
        <row r="22">
          <cell r="A22">
            <v>276</v>
          </cell>
          <cell r="E22">
            <v>4140</v>
          </cell>
          <cell r="F22">
            <v>3432</v>
          </cell>
        </row>
        <row r="23">
          <cell r="A23">
            <v>301</v>
          </cell>
          <cell r="E23">
            <v>4515</v>
          </cell>
          <cell r="F23">
            <v>3607</v>
          </cell>
        </row>
        <row r="24">
          <cell r="A24">
            <v>326</v>
          </cell>
          <cell r="E24">
            <v>4890</v>
          </cell>
          <cell r="F24">
            <v>3782</v>
          </cell>
        </row>
        <row r="25">
          <cell r="A25">
            <v>351</v>
          </cell>
          <cell r="E25">
            <v>5265</v>
          </cell>
          <cell r="F25">
            <v>3957</v>
          </cell>
        </row>
        <row r="26">
          <cell r="A26">
            <v>376</v>
          </cell>
          <cell r="E26">
            <v>5640</v>
          </cell>
          <cell r="F26">
            <v>4132</v>
          </cell>
        </row>
        <row r="27">
          <cell r="A27">
            <v>401</v>
          </cell>
          <cell r="E27">
            <v>6015</v>
          </cell>
          <cell r="F27">
            <v>4307</v>
          </cell>
        </row>
        <row r="28">
          <cell r="A28">
            <v>426</v>
          </cell>
          <cell r="E28">
            <v>6390</v>
          </cell>
          <cell r="F28">
            <v>4482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B23" sqref="B23"/>
    </sheetView>
  </sheetViews>
  <sheetFormatPr baseColWidth="10" defaultRowHeight="15" x14ac:dyDescent="0"/>
  <cols>
    <col min="1" max="1" width="31.1640625" style="4" customWidth="1"/>
    <col min="2" max="2" width="15.6640625" style="5" customWidth="1"/>
    <col min="3" max="3" width="6.33203125" style="5" customWidth="1"/>
    <col min="4" max="4" width="31.5" style="5" customWidth="1"/>
    <col min="5" max="5" width="17.6640625" style="5" customWidth="1"/>
    <col min="6" max="7" width="6.33203125" style="5" customWidth="1"/>
    <col min="8" max="8" width="13" style="5" customWidth="1"/>
    <col min="9" max="9" width="16.5" style="5" customWidth="1"/>
    <col min="10" max="11" width="10.83203125" style="4"/>
    <col min="12" max="12" width="31.5" style="4" customWidth="1"/>
    <col min="13" max="13" width="11.1640625" style="4" customWidth="1"/>
    <col min="14" max="14" width="26.6640625" style="4" customWidth="1"/>
    <col min="15" max="16384" width="10.83203125" style="4"/>
  </cols>
  <sheetData>
    <row r="2" spans="1:9" s="3" customFormat="1" ht="2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>
      <c r="A3" s="4" t="s">
        <v>1</v>
      </c>
    </row>
    <row r="5" spans="1:9" ht="20">
      <c r="A5" s="6" t="s">
        <v>2</v>
      </c>
      <c r="D5" s="6" t="s">
        <v>3</v>
      </c>
    </row>
    <row r="6" spans="1:9">
      <c r="A6" s="7" t="s">
        <v>4</v>
      </c>
      <c r="B6" s="8" t="s">
        <v>5</v>
      </c>
      <c r="D6" s="7" t="s">
        <v>4</v>
      </c>
      <c r="E6" s="8" t="s">
        <v>5</v>
      </c>
    </row>
    <row r="7" spans="1:9">
      <c r="A7" s="56" t="s">
        <v>6</v>
      </c>
      <c r="B7" s="56"/>
      <c r="D7" s="56" t="s">
        <v>6</v>
      </c>
      <c r="E7" s="56"/>
    </row>
    <row r="8" spans="1:9" s="12" customFormat="1" ht="18">
      <c r="A8" s="9" t="s">
        <v>7</v>
      </c>
      <c r="B8" s="10">
        <v>7</v>
      </c>
      <c r="C8" s="11"/>
      <c r="D8" s="9" t="s">
        <v>7</v>
      </c>
      <c r="E8" s="10">
        <v>5</v>
      </c>
      <c r="F8" s="11"/>
      <c r="G8" s="11"/>
      <c r="H8" s="11"/>
      <c r="I8" s="11"/>
    </row>
    <row r="9" spans="1:9" s="12" customFormat="1" ht="18">
      <c r="A9" s="9" t="s">
        <v>8</v>
      </c>
      <c r="B9" s="10">
        <v>15</v>
      </c>
      <c r="C9" s="11"/>
      <c r="D9" s="13" t="s">
        <v>8</v>
      </c>
      <c r="E9" s="14">
        <f>(E11+E8*E16)/E16</f>
        <v>12.5</v>
      </c>
      <c r="F9" s="11"/>
      <c r="G9" s="11"/>
      <c r="H9" s="11"/>
      <c r="I9" s="11"/>
    </row>
    <row r="10" spans="1:9" s="12" customFormat="1" ht="18">
      <c r="A10" s="54" t="s">
        <v>9</v>
      </c>
      <c r="B10" s="55"/>
      <c r="C10" s="11"/>
      <c r="D10" s="54" t="s">
        <v>9</v>
      </c>
      <c r="E10" s="55"/>
      <c r="F10" s="11"/>
      <c r="G10" s="11"/>
      <c r="H10" s="11"/>
      <c r="I10" s="11"/>
    </row>
    <row r="11" spans="1:9" s="12" customFormat="1" ht="18">
      <c r="A11" s="9" t="s">
        <v>10</v>
      </c>
      <c r="B11" s="10">
        <f>SUM(B12:B14)</f>
        <v>1500</v>
      </c>
      <c r="C11" s="11"/>
      <c r="D11" s="9" t="s">
        <v>10</v>
      </c>
      <c r="E11" s="15">
        <f>SUM(E12:E14)</f>
        <v>1500</v>
      </c>
      <c r="F11" s="11"/>
      <c r="G11" s="11"/>
      <c r="H11" s="11"/>
      <c r="I11" s="11"/>
    </row>
    <row r="12" spans="1:9" s="12" customFormat="1" ht="18">
      <c r="A12" s="16" t="s">
        <v>11</v>
      </c>
      <c r="B12" s="17">
        <v>500</v>
      </c>
      <c r="C12" s="11"/>
      <c r="D12" s="18" t="s">
        <v>11</v>
      </c>
      <c r="E12" s="17">
        <v>500</v>
      </c>
      <c r="F12" s="11"/>
      <c r="G12" s="11"/>
      <c r="H12" s="11"/>
      <c r="I12" s="11"/>
    </row>
    <row r="13" spans="1:9" s="12" customFormat="1" ht="18">
      <c r="A13" s="16" t="s">
        <v>12</v>
      </c>
      <c r="B13" s="17">
        <v>800</v>
      </c>
      <c r="C13" s="11"/>
      <c r="D13" s="18" t="s">
        <v>12</v>
      </c>
      <c r="E13" s="17">
        <v>800</v>
      </c>
      <c r="F13" s="11"/>
      <c r="G13" s="11"/>
      <c r="H13" s="11"/>
      <c r="I13" s="11"/>
    </row>
    <row r="14" spans="1:9" s="12" customFormat="1" ht="18">
      <c r="A14" s="16" t="s">
        <v>13</v>
      </c>
      <c r="B14" s="17">
        <v>200</v>
      </c>
      <c r="C14" s="11"/>
      <c r="D14" s="18" t="s">
        <v>13</v>
      </c>
      <c r="E14" s="17">
        <v>200</v>
      </c>
      <c r="F14" s="11"/>
      <c r="G14" s="11"/>
      <c r="H14" s="11"/>
      <c r="I14" s="11"/>
    </row>
    <row r="15" spans="1:9" s="12" customFormat="1" ht="18">
      <c r="A15" s="54" t="s">
        <v>14</v>
      </c>
      <c r="B15" s="55"/>
      <c r="C15" s="11"/>
      <c r="D15" s="54" t="s">
        <v>14</v>
      </c>
      <c r="E15" s="55"/>
      <c r="F15" s="11"/>
      <c r="G15" s="11"/>
      <c r="H15" s="11"/>
      <c r="I15" s="11"/>
    </row>
    <row r="16" spans="1:9" s="12" customFormat="1" ht="18">
      <c r="A16" s="19" t="s">
        <v>15</v>
      </c>
      <c r="B16" s="20">
        <f>B11/(B9-B8)</f>
        <v>187.5</v>
      </c>
      <c r="C16" s="11"/>
      <c r="D16" s="9" t="s">
        <v>15</v>
      </c>
      <c r="E16" s="15">
        <v>200</v>
      </c>
      <c r="F16" s="11"/>
      <c r="G16" s="11"/>
      <c r="H16" s="11"/>
      <c r="I16" s="11"/>
    </row>
    <row r="17" spans="1:9" s="12" customFormat="1" ht="18">
      <c r="A17" s="19" t="s">
        <v>16</v>
      </c>
      <c r="B17" s="20">
        <f>B16*B9</f>
        <v>2812.5</v>
      </c>
      <c r="C17" s="11"/>
      <c r="D17" s="13" t="s">
        <v>16</v>
      </c>
      <c r="E17" s="21">
        <f>E16*E9</f>
        <v>2500</v>
      </c>
      <c r="F17" s="11"/>
      <c r="G17" s="11"/>
      <c r="H17" s="11"/>
      <c r="I17" s="11"/>
    </row>
    <row r="18" spans="1:9" s="12" customFormat="1" ht="18">
      <c r="A18" s="22" t="s">
        <v>17</v>
      </c>
      <c r="B18" s="21">
        <f>B8*B16</f>
        <v>1312.5</v>
      </c>
      <c r="C18" s="11"/>
      <c r="D18" s="23" t="s">
        <v>17</v>
      </c>
      <c r="E18" s="21">
        <f>E8*E16</f>
        <v>1000</v>
      </c>
      <c r="F18" s="11"/>
      <c r="G18" s="11"/>
      <c r="H18" s="11"/>
      <c r="I18" s="11"/>
    </row>
    <row r="19" spans="1:9" s="12" customFormat="1" ht="18">
      <c r="A19" s="22" t="s">
        <v>18</v>
      </c>
      <c r="B19" s="21">
        <f>B11+B18</f>
        <v>2812.5</v>
      </c>
      <c r="C19" s="11"/>
      <c r="D19" s="23" t="s">
        <v>18</v>
      </c>
      <c r="E19" s="21">
        <f>E11+E18</f>
        <v>2500</v>
      </c>
      <c r="F19" s="11"/>
      <c r="G19" s="11"/>
      <c r="H19" s="11"/>
      <c r="I19" s="11"/>
    </row>
    <row r="20" spans="1:9" ht="18">
      <c r="A20" s="22" t="s">
        <v>19</v>
      </c>
      <c r="B20" s="24">
        <f>B17-B19</f>
        <v>0</v>
      </c>
      <c r="D20" s="23" t="s">
        <v>19</v>
      </c>
      <c r="E20" s="17">
        <f>E17-E19</f>
        <v>0</v>
      </c>
    </row>
    <row r="21" spans="1:9">
      <c r="A21" s="54" t="s">
        <v>20</v>
      </c>
      <c r="B21" s="55"/>
      <c r="D21" s="54" t="s">
        <v>20</v>
      </c>
      <c r="E21" s="55"/>
    </row>
    <row r="22" spans="1:9" ht="18">
      <c r="A22" s="22" t="s">
        <v>21</v>
      </c>
      <c r="B22" s="25">
        <f>(B17-B18)/B17</f>
        <v>0.53333333333333333</v>
      </c>
      <c r="D22" s="13" t="s">
        <v>21</v>
      </c>
      <c r="E22" s="25">
        <f>(E17-E18)/E17</f>
        <v>0.6</v>
      </c>
    </row>
    <row r="23" spans="1:9" ht="18">
      <c r="A23" s="22" t="s">
        <v>22</v>
      </c>
      <c r="B23" s="25">
        <f>(B17-B19)/B17</f>
        <v>0</v>
      </c>
      <c r="D23" s="13" t="s">
        <v>22</v>
      </c>
      <c r="E23" s="25">
        <f>(E17-E19)/E17</f>
        <v>0</v>
      </c>
    </row>
    <row r="24" spans="1:9">
      <c r="B24" s="26"/>
    </row>
    <row r="25" spans="1:9">
      <c r="B25" s="26"/>
    </row>
    <row r="26" spans="1:9" ht="20">
      <c r="A26" s="6" t="s">
        <v>23</v>
      </c>
    </row>
    <row r="27" spans="1:9">
      <c r="A27" s="7" t="s">
        <v>4</v>
      </c>
      <c r="B27" s="8" t="s">
        <v>5</v>
      </c>
    </row>
    <row r="28" spans="1:9">
      <c r="A28" s="56" t="s">
        <v>6</v>
      </c>
      <c r="B28" s="56"/>
    </row>
    <row r="29" spans="1:9" ht="18">
      <c r="A29" s="9" t="s">
        <v>20</v>
      </c>
      <c r="B29" s="27">
        <v>0.56999999999999995</v>
      </c>
    </row>
    <row r="30" spans="1:9" ht="18">
      <c r="A30" s="9" t="s">
        <v>8</v>
      </c>
      <c r="B30" s="28">
        <v>8000</v>
      </c>
    </row>
    <row r="31" spans="1:9">
      <c r="A31" s="56" t="s">
        <v>9</v>
      </c>
      <c r="B31" s="56"/>
    </row>
    <row r="32" spans="1:9" ht="18">
      <c r="A32" s="9" t="s">
        <v>10</v>
      </c>
      <c r="B32" s="28">
        <f>SUM(B33:B35)</f>
        <v>280000</v>
      </c>
    </row>
    <row r="33" spans="1:2" s="4" customFormat="1">
      <c r="A33" s="18" t="s">
        <v>11</v>
      </c>
      <c r="B33" s="29">
        <v>200000</v>
      </c>
    </row>
    <row r="34" spans="1:2" s="4" customFormat="1">
      <c r="A34" s="18" t="s">
        <v>12</v>
      </c>
      <c r="B34" s="29">
        <v>50000</v>
      </c>
    </row>
    <row r="35" spans="1:2" s="4" customFormat="1">
      <c r="A35" s="18" t="s">
        <v>13</v>
      </c>
      <c r="B35" s="29">
        <v>30000</v>
      </c>
    </row>
    <row r="36" spans="1:2" s="4" customFormat="1">
      <c r="A36" s="56" t="s">
        <v>14</v>
      </c>
      <c r="B36" s="56"/>
    </row>
    <row r="37" spans="1:2" s="4" customFormat="1" ht="18">
      <c r="A37" s="19" t="s">
        <v>15</v>
      </c>
      <c r="B37" s="20">
        <f>B38/B30</f>
        <v>61.403508771929829</v>
      </c>
    </row>
    <row r="38" spans="1:2" s="4" customFormat="1" ht="18">
      <c r="A38" s="19" t="s">
        <v>16</v>
      </c>
      <c r="B38" s="20">
        <f>B32/B29</f>
        <v>491228.07017543865</v>
      </c>
    </row>
    <row r="39" spans="1:2" s="4" customFormat="1" ht="18">
      <c r="A39" s="22" t="s">
        <v>19</v>
      </c>
      <c r="B39" s="24">
        <f>B38-B32-B38*(1-B29)</f>
        <v>0</v>
      </c>
    </row>
  </sheetData>
  <mergeCells count="11">
    <mergeCell ref="A7:B7"/>
    <mergeCell ref="D7:E7"/>
    <mergeCell ref="A10:B10"/>
    <mergeCell ref="D10:E10"/>
    <mergeCell ref="A15:B15"/>
    <mergeCell ref="D15:E15"/>
    <mergeCell ref="A21:B21"/>
    <mergeCell ref="D21:E21"/>
    <mergeCell ref="A28:B28"/>
    <mergeCell ref="A31:B31"/>
    <mergeCell ref="A36:B3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abSelected="1" workbookViewId="0">
      <selection activeCell="G35" sqref="G35"/>
    </sheetView>
  </sheetViews>
  <sheetFormatPr baseColWidth="10" defaultRowHeight="15" x14ac:dyDescent="0"/>
  <cols>
    <col min="1" max="1" width="17.33203125" style="31" bestFit="1" customWidth="1"/>
    <col min="2" max="2" width="19.6640625" style="31" customWidth="1"/>
    <col min="3" max="3" width="22.33203125" style="31" customWidth="1"/>
    <col min="4" max="4" width="3.5" customWidth="1"/>
    <col min="5" max="6" width="16.6640625" customWidth="1"/>
  </cols>
  <sheetData>
    <row r="2" spans="1:6" ht="18">
      <c r="A2" s="30" t="s">
        <v>24</v>
      </c>
    </row>
    <row r="4" spans="1:6">
      <c r="A4" s="32" t="s">
        <v>25</v>
      </c>
      <c r="B4" s="33">
        <v>25</v>
      </c>
    </row>
    <row r="5" spans="1:6">
      <c r="A5" s="32" t="s">
        <v>26</v>
      </c>
      <c r="B5" s="33">
        <f>[1]Таблица!B8</f>
        <v>7</v>
      </c>
    </row>
    <row r="6" spans="1:6">
      <c r="A6" s="32" t="s">
        <v>27</v>
      </c>
      <c r="B6" s="33">
        <f>[1]Таблица!B9</f>
        <v>15</v>
      </c>
    </row>
    <row r="8" spans="1:6">
      <c r="A8" s="34" t="s">
        <v>15</v>
      </c>
      <c r="B8" s="35" t="s">
        <v>28</v>
      </c>
      <c r="C8" s="35" t="s">
        <v>29</v>
      </c>
      <c r="D8" s="36"/>
      <c r="E8" s="35" t="s">
        <v>30</v>
      </c>
      <c r="F8" s="37" t="s">
        <v>31</v>
      </c>
    </row>
    <row r="9" spans="1:6">
      <c r="A9" s="38" t="s">
        <v>32</v>
      </c>
      <c r="B9" s="39" t="s">
        <v>33</v>
      </c>
      <c r="C9" s="39" t="s">
        <v>34</v>
      </c>
      <c r="D9" s="40"/>
      <c r="E9" s="39" t="s">
        <v>35</v>
      </c>
      <c r="F9" s="41" t="s">
        <v>36</v>
      </c>
    </row>
    <row r="10" spans="1:6" ht="18">
      <c r="A10" s="42">
        <v>0</v>
      </c>
      <c r="B10" s="43">
        <f>[1]Таблица!$B$11</f>
        <v>1500</v>
      </c>
      <c r="C10" s="44">
        <f>A10*$B$5</f>
        <v>0</v>
      </c>
      <c r="D10" s="40"/>
      <c r="E10" s="45">
        <f>A10*$B$6</f>
        <v>0</v>
      </c>
      <c r="F10" s="46">
        <f>B10+C10</f>
        <v>1500</v>
      </c>
    </row>
    <row r="11" spans="1:6" ht="18">
      <c r="A11" s="42">
        <v>1</v>
      </c>
      <c r="B11" s="47">
        <f>B10</f>
        <v>1500</v>
      </c>
      <c r="C11" s="44">
        <f t="shared" ref="C11:C28" si="0">A11*$B$5</f>
        <v>7</v>
      </c>
      <c r="D11" s="40"/>
      <c r="E11" s="45">
        <f t="shared" ref="E11:E28" si="1">A11*$B$6</f>
        <v>15</v>
      </c>
      <c r="F11" s="46">
        <f t="shared" ref="F11:F28" si="2">B11+C11</f>
        <v>1507</v>
      </c>
    </row>
    <row r="12" spans="1:6" ht="18">
      <c r="A12" s="42">
        <f t="shared" ref="A12:A28" si="3">A11+$B$4</f>
        <v>26</v>
      </c>
      <c r="B12" s="47">
        <f t="shared" ref="B12:B28" si="4">B11</f>
        <v>1500</v>
      </c>
      <c r="C12" s="44">
        <f t="shared" si="0"/>
        <v>182</v>
      </c>
      <c r="D12" s="40"/>
      <c r="E12" s="45">
        <f t="shared" si="1"/>
        <v>390</v>
      </c>
      <c r="F12" s="46">
        <f t="shared" si="2"/>
        <v>1682</v>
      </c>
    </row>
    <row r="13" spans="1:6" ht="18">
      <c r="A13" s="42">
        <f t="shared" si="3"/>
        <v>51</v>
      </c>
      <c r="B13" s="47">
        <f t="shared" si="4"/>
        <v>1500</v>
      </c>
      <c r="C13" s="44">
        <f t="shared" si="0"/>
        <v>357</v>
      </c>
      <c r="D13" s="40"/>
      <c r="E13" s="45">
        <f t="shared" si="1"/>
        <v>765</v>
      </c>
      <c r="F13" s="46">
        <f t="shared" si="2"/>
        <v>1857</v>
      </c>
    </row>
    <row r="14" spans="1:6" ht="18">
      <c r="A14" s="42">
        <f t="shared" si="3"/>
        <v>76</v>
      </c>
      <c r="B14" s="47">
        <f t="shared" si="4"/>
        <v>1500</v>
      </c>
      <c r="C14" s="44">
        <f t="shared" si="0"/>
        <v>532</v>
      </c>
      <c r="D14" s="40"/>
      <c r="E14" s="45">
        <f t="shared" si="1"/>
        <v>1140</v>
      </c>
      <c r="F14" s="46">
        <f t="shared" si="2"/>
        <v>2032</v>
      </c>
    </row>
    <row r="15" spans="1:6" ht="18">
      <c r="A15" s="42">
        <f t="shared" si="3"/>
        <v>101</v>
      </c>
      <c r="B15" s="47">
        <f t="shared" si="4"/>
        <v>1500</v>
      </c>
      <c r="C15" s="44">
        <f t="shared" si="0"/>
        <v>707</v>
      </c>
      <c r="D15" s="40"/>
      <c r="E15" s="45">
        <f t="shared" si="1"/>
        <v>1515</v>
      </c>
      <c r="F15" s="46">
        <f t="shared" si="2"/>
        <v>2207</v>
      </c>
    </row>
    <row r="16" spans="1:6" ht="18">
      <c r="A16" s="42">
        <f t="shared" si="3"/>
        <v>126</v>
      </c>
      <c r="B16" s="47">
        <f t="shared" si="4"/>
        <v>1500</v>
      </c>
      <c r="C16" s="44">
        <f t="shared" si="0"/>
        <v>882</v>
      </c>
      <c r="D16" s="40"/>
      <c r="E16" s="45">
        <f t="shared" si="1"/>
        <v>1890</v>
      </c>
      <c r="F16" s="46">
        <f t="shared" si="2"/>
        <v>2382</v>
      </c>
    </row>
    <row r="17" spans="1:6" ht="18">
      <c r="A17" s="42">
        <f t="shared" si="3"/>
        <v>151</v>
      </c>
      <c r="B17" s="47">
        <f t="shared" si="4"/>
        <v>1500</v>
      </c>
      <c r="C17" s="44">
        <f t="shared" si="0"/>
        <v>1057</v>
      </c>
      <c r="D17" s="40"/>
      <c r="E17" s="45">
        <f t="shared" si="1"/>
        <v>2265</v>
      </c>
      <c r="F17" s="46">
        <f t="shared" si="2"/>
        <v>2557</v>
      </c>
    </row>
    <row r="18" spans="1:6" ht="18">
      <c r="A18" s="42">
        <f t="shared" si="3"/>
        <v>176</v>
      </c>
      <c r="B18" s="47">
        <f t="shared" si="4"/>
        <v>1500</v>
      </c>
      <c r="C18" s="44">
        <f t="shared" si="0"/>
        <v>1232</v>
      </c>
      <c r="D18" s="40"/>
      <c r="E18" s="45">
        <f t="shared" si="1"/>
        <v>2640</v>
      </c>
      <c r="F18" s="46">
        <f t="shared" si="2"/>
        <v>2732</v>
      </c>
    </row>
    <row r="19" spans="1:6" ht="18">
      <c r="A19" s="42">
        <f t="shared" si="3"/>
        <v>201</v>
      </c>
      <c r="B19" s="47">
        <f t="shared" si="4"/>
        <v>1500</v>
      </c>
      <c r="C19" s="44">
        <f t="shared" si="0"/>
        <v>1407</v>
      </c>
      <c r="D19" s="40"/>
      <c r="E19" s="45">
        <f t="shared" si="1"/>
        <v>3015</v>
      </c>
      <c r="F19" s="46">
        <f t="shared" si="2"/>
        <v>2907</v>
      </c>
    </row>
    <row r="20" spans="1:6" ht="18">
      <c r="A20" s="42">
        <f t="shared" si="3"/>
        <v>226</v>
      </c>
      <c r="B20" s="47">
        <f t="shared" si="4"/>
        <v>1500</v>
      </c>
      <c r="C20" s="44">
        <f t="shared" si="0"/>
        <v>1582</v>
      </c>
      <c r="D20" s="40"/>
      <c r="E20" s="45">
        <f t="shared" si="1"/>
        <v>3390</v>
      </c>
      <c r="F20" s="46">
        <f t="shared" si="2"/>
        <v>3082</v>
      </c>
    </row>
    <row r="21" spans="1:6" ht="18">
      <c r="A21" s="42">
        <f t="shared" si="3"/>
        <v>251</v>
      </c>
      <c r="B21" s="47">
        <f t="shared" si="4"/>
        <v>1500</v>
      </c>
      <c r="C21" s="44">
        <f t="shared" si="0"/>
        <v>1757</v>
      </c>
      <c r="D21" s="40"/>
      <c r="E21" s="45">
        <f t="shared" si="1"/>
        <v>3765</v>
      </c>
      <c r="F21" s="46">
        <f t="shared" si="2"/>
        <v>3257</v>
      </c>
    </row>
    <row r="22" spans="1:6" ht="18">
      <c r="A22" s="42">
        <f t="shared" si="3"/>
        <v>276</v>
      </c>
      <c r="B22" s="47">
        <f t="shared" si="4"/>
        <v>1500</v>
      </c>
      <c r="C22" s="44">
        <f t="shared" si="0"/>
        <v>1932</v>
      </c>
      <c r="D22" s="40"/>
      <c r="E22" s="45">
        <f t="shared" si="1"/>
        <v>4140</v>
      </c>
      <c r="F22" s="46">
        <f t="shared" si="2"/>
        <v>3432</v>
      </c>
    </row>
    <row r="23" spans="1:6" ht="18">
      <c r="A23" s="42">
        <f t="shared" si="3"/>
        <v>301</v>
      </c>
      <c r="B23" s="47">
        <f t="shared" si="4"/>
        <v>1500</v>
      </c>
      <c r="C23" s="44">
        <f t="shared" si="0"/>
        <v>2107</v>
      </c>
      <c r="D23" s="40"/>
      <c r="E23" s="45">
        <f t="shared" si="1"/>
        <v>4515</v>
      </c>
      <c r="F23" s="46">
        <f t="shared" si="2"/>
        <v>3607</v>
      </c>
    </row>
    <row r="24" spans="1:6" ht="18">
      <c r="A24" s="42">
        <f t="shared" si="3"/>
        <v>326</v>
      </c>
      <c r="B24" s="47">
        <f t="shared" si="4"/>
        <v>1500</v>
      </c>
      <c r="C24" s="44">
        <f t="shared" si="0"/>
        <v>2282</v>
      </c>
      <c r="D24" s="40"/>
      <c r="E24" s="45">
        <f t="shared" si="1"/>
        <v>4890</v>
      </c>
      <c r="F24" s="46">
        <f t="shared" si="2"/>
        <v>3782</v>
      </c>
    </row>
    <row r="25" spans="1:6" ht="18">
      <c r="A25" s="42">
        <f t="shared" si="3"/>
        <v>351</v>
      </c>
      <c r="B25" s="47">
        <f t="shared" si="4"/>
        <v>1500</v>
      </c>
      <c r="C25" s="44">
        <f t="shared" si="0"/>
        <v>2457</v>
      </c>
      <c r="D25" s="40"/>
      <c r="E25" s="45">
        <f t="shared" si="1"/>
        <v>5265</v>
      </c>
      <c r="F25" s="46">
        <f t="shared" si="2"/>
        <v>3957</v>
      </c>
    </row>
    <row r="26" spans="1:6" ht="18">
      <c r="A26" s="42">
        <f t="shared" si="3"/>
        <v>376</v>
      </c>
      <c r="B26" s="47">
        <f t="shared" si="4"/>
        <v>1500</v>
      </c>
      <c r="C26" s="44">
        <f t="shared" si="0"/>
        <v>2632</v>
      </c>
      <c r="D26" s="40"/>
      <c r="E26" s="45">
        <f t="shared" si="1"/>
        <v>5640</v>
      </c>
      <c r="F26" s="46">
        <f t="shared" si="2"/>
        <v>4132</v>
      </c>
    </row>
    <row r="27" spans="1:6" ht="18">
      <c r="A27" s="42">
        <f t="shared" si="3"/>
        <v>401</v>
      </c>
      <c r="B27" s="47">
        <f t="shared" si="4"/>
        <v>1500</v>
      </c>
      <c r="C27" s="44">
        <f t="shared" si="0"/>
        <v>2807</v>
      </c>
      <c r="D27" s="40"/>
      <c r="E27" s="45">
        <f t="shared" si="1"/>
        <v>6015</v>
      </c>
      <c r="F27" s="46">
        <f t="shared" si="2"/>
        <v>4307</v>
      </c>
    </row>
    <row r="28" spans="1:6" ht="18">
      <c r="A28" s="48">
        <f t="shared" si="3"/>
        <v>426</v>
      </c>
      <c r="B28" s="49">
        <f t="shared" si="4"/>
        <v>1500</v>
      </c>
      <c r="C28" s="50">
        <f t="shared" si="0"/>
        <v>2982</v>
      </c>
      <c r="D28" s="51"/>
      <c r="E28" s="52">
        <f t="shared" si="1"/>
        <v>6390</v>
      </c>
      <c r="F28" s="53">
        <f t="shared" si="2"/>
        <v>4482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Actually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Kalashnikov</dc:creator>
  <cp:lastModifiedBy>Andrey Kalashnikov</cp:lastModifiedBy>
  <dcterms:created xsi:type="dcterms:W3CDTF">2015-04-12T11:59:33Z</dcterms:created>
  <dcterms:modified xsi:type="dcterms:W3CDTF">2015-04-12T12:41:31Z</dcterms:modified>
</cp:coreProperties>
</file>